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ocuments\Service Culturel\ANNEE 2019\COM 2019\BULLETIN JUIN\"/>
    </mc:Choice>
  </mc:AlternateContent>
  <bookViews>
    <workbookView xWindow="0" yWindow="0" windowWidth="28800" windowHeight="12435" activeTab="2"/>
  </bookViews>
  <sheets>
    <sheet name="2018-Fonctionnement-Dépenses" sheetId="3" r:id="rId1"/>
    <sheet name="2018-Fonctionnement - Recettes" sheetId="4" r:id="rId2"/>
    <sheet name="2019- Investissement - DR" sheetId="1" r:id="rId3"/>
  </sheets>
  <externalReferences>
    <externalReference r:id="rId4"/>
    <externalReference r:id="rId5"/>
    <externalReference r:id="rId6"/>
  </externalReferences>
  <definedNames>
    <definedName name="Arial" localSheetId="1">'2018-Fonctionnement - Recettes'!#REF!</definedName>
    <definedName name="Arial" localSheetId="0">'2018-Fonctionnement-Dépenses'!#REF!</definedName>
    <definedName name="Arial">#REF!</definedName>
    <definedName name="_xlnm.Print_Area" localSheetId="2">'2019- Investissement - DR'!$A$1:$D$27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10" i="1"/>
  <c r="B8" i="1"/>
  <c r="B7" i="1"/>
  <c r="D15" i="1"/>
  <c r="B13" i="1"/>
  <c r="D16" i="1"/>
  <c r="C18" i="4" l="1"/>
  <c r="C14" i="3" l="1"/>
  <c r="B9" i="1" l="1"/>
  <c r="D9" i="1"/>
  <c r="B11" i="1"/>
  <c r="D11" i="1"/>
  <c r="B12" i="1"/>
  <c r="D12" i="1"/>
  <c r="D13" i="1"/>
  <c r="B14" i="1"/>
  <c r="D14" i="1"/>
  <c r="B15" i="1"/>
  <c r="B16" i="1"/>
  <c r="D19" i="1"/>
  <c r="D21" i="1"/>
  <c r="B17" i="1" l="1"/>
  <c r="B25" i="1" s="1"/>
  <c r="D17" i="1"/>
  <c r="D25" i="1" l="1"/>
</calcChain>
</file>

<file path=xl/sharedStrings.xml><?xml version="1.0" encoding="utf-8"?>
<sst xmlns="http://schemas.openxmlformats.org/spreadsheetml/2006/main" count="77" uniqueCount="66">
  <si>
    <t>TOTAL RECETTES D'INVESTISSEMENT</t>
  </si>
  <si>
    <t>TOTAL DEPENSES D'INVESTISSEMENT</t>
  </si>
  <si>
    <t xml:space="preserve">Virement de la section fonctionnement </t>
  </si>
  <si>
    <t xml:space="preserve">Déficit 2018 reporté </t>
  </si>
  <si>
    <t>Affection du résultat de fonctionnement 2018</t>
  </si>
  <si>
    <t>Emprunt d'équilibre</t>
  </si>
  <si>
    <t>Travaux en régie</t>
  </si>
  <si>
    <t>Amortissement des immobilisations</t>
  </si>
  <si>
    <t>Dépenses imprévues (Réserves)</t>
  </si>
  <si>
    <t xml:space="preserve"> FCTVA et taxe d'aménagement</t>
  </si>
  <si>
    <t xml:space="preserve">Remboursement capital des prêts </t>
  </si>
  <si>
    <t xml:space="preserve"> S/Totaux</t>
  </si>
  <si>
    <t>Mis à jour du 26 avril 2019</t>
  </si>
  <si>
    <t>Budget 2019 - section d'investissement</t>
  </si>
  <si>
    <t>Monuments et édifices</t>
  </si>
  <si>
    <t>Bâtiments</t>
  </si>
  <si>
    <t>Travaux de voirie, réseaux, aménagement</t>
  </si>
  <si>
    <t>Equipement sportifs</t>
  </si>
  <si>
    <t>Mobilier</t>
  </si>
  <si>
    <t>Ecoles</t>
  </si>
  <si>
    <t>Réhabiliation ancienne caserne des pompiers</t>
  </si>
  <si>
    <t>Travaux d'aménagement des rues du centre bourg</t>
  </si>
  <si>
    <t>Maison de santé</t>
  </si>
  <si>
    <t>Dépenses non individualisées en opération (PLU, achat et vente de terrains..)</t>
  </si>
  <si>
    <t>Opérations Ordre à l'intérieur de la section d'investissement (Intégration Dette et Travaux S.D.E.E.R)</t>
  </si>
  <si>
    <t>Opérations d'ordre</t>
  </si>
  <si>
    <t>Subventions</t>
  </si>
  <si>
    <t>Subventions et emprunt</t>
  </si>
  <si>
    <t>Code</t>
  </si>
  <si>
    <t>Libellé</t>
  </si>
  <si>
    <t>011</t>
  </si>
  <si>
    <t>Charges à caractère général</t>
  </si>
  <si>
    <t>012</t>
  </si>
  <si>
    <t>Charges de personnel et frais assimilés</t>
  </si>
  <si>
    <t>014</t>
  </si>
  <si>
    <t>Atténuations de produits</t>
  </si>
  <si>
    <t>65</t>
  </si>
  <si>
    <t>Autres charges de gestion courante</t>
  </si>
  <si>
    <t>66</t>
  </si>
  <si>
    <t>Charges financières</t>
  </si>
  <si>
    <t>67</t>
  </si>
  <si>
    <t>Charges exceptionnelles</t>
  </si>
  <si>
    <t>013</t>
  </si>
  <si>
    <t>Atténuations de charges</t>
  </si>
  <si>
    <t>70</t>
  </si>
  <si>
    <t>Produits des services, domaine et ventes diverses</t>
  </si>
  <si>
    <t>73</t>
  </si>
  <si>
    <t>Impôts et taxes</t>
  </si>
  <si>
    <t>74</t>
  </si>
  <si>
    <t>Dotations, subventions et participations</t>
  </si>
  <si>
    <t>75</t>
  </si>
  <si>
    <t>Autres produits de gestion courante</t>
  </si>
  <si>
    <t xml:space="preserve">Montant </t>
  </si>
  <si>
    <t>Montant</t>
  </si>
  <si>
    <t>DEPENSES (€ TTC)</t>
  </si>
  <si>
    <t>RECETTES (€)</t>
  </si>
  <si>
    <t>Produits  financiers</t>
  </si>
  <si>
    <t xml:space="preserve">Produits exceptionnels </t>
  </si>
  <si>
    <t>Total dépenses réelles 2018</t>
  </si>
  <si>
    <t>Total recettes réelles 2018</t>
  </si>
  <si>
    <t>Recettes de fonctionnement réalisées en 2018</t>
  </si>
  <si>
    <t>Dépenses de fonctionnement réalisées en 2018</t>
  </si>
  <si>
    <t>COMPTE ADMINSITRATIF 2018  - Budget principal</t>
  </si>
  <si>
    <t xml:space="preserve"> Investissements prévus pour 2019</t>
  </si>
  <si>
    <t>BUDGET PRIMITIF 2019 voté le 2 avril 2019</t>
  </si>
  <si>
    <t>Subventions et produit de cession des immobilisations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</si>
</sst>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\ _€"/>
    <numFmt numFmtId="166" formatCode="#,##0\ &quot;€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  <scheme val="minor"/>
    </font>
    <font>
      <b/>
      <sz val="10"/>
      <name val="Times New Roman"/>
      <family val="1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0" applyNumberFormat="1" applyAlignment="1"/>
    <xf numFmtId="0" fontId="4" fillId="0" borderId="0" xfId="0" applyFont="1"/>
    <xf numFmtId="0" fontId="6" fillId="0" borderId="0" xfId="0" applyFont="1"/>
    <xf numFmtId="43" fontId="6" fillId="0" borderId="0" xfId="0" applyNumberFormat="1" applyFont="1" applyAlignment="1"/>
    <xf numFmtId="165" fontId="6" fillId="0" borderId="0" xfId="0" applyNumberFormat="1" applyFont="1"/>
    <xf numFmtId="0" fontId="2" fillId="0" borderId="0" xfId="4"/>
    <xf numFmtId="0" fontId="8" fillId="6" borderId="1" xfId="4" applyFont="1" applyFill="1" applyBorder="1" applyAlignment="1">
      <alignment horizontal="center" wrapText="1"/>
    </xf>
    <xf numFmtId="4" fontId="8" fillId="6" borderId="1" xfId="4" applyNumberFormat="1" applyFont="1" applyFill="1" applyBorder="1" applyAlignment="1">
      <alignment horizontal="center" wrapText="1"/>
    </xf>
    <xf numFmtId="0" fontId="2" fillId="0" borderId="1" xfId="4" applyBorder="1" applyAlignment="1">
      <alignment wrapText="1"/>
    </xf>
    <xf numFmtId="0" fontId="3" fillId="7" borderId="1" xfId="4" applyFont="1" applyFill="1" applyBorder="1" applyAlignment="1">
      <alignment horizontal="right" wrapText="1"/>
    </xf>
    <xf numFmtId="0" fontId="2" fillId="0" borderId="0" xfId="4" applyAlignment="1">
      <alignment wrapText="1"/>
    </xf>
    <xf numFmtId="10" fontId="2" fillId="0" borderId="0" xfId="4" applyNumberFormat="1"/>
    <xf numFmtId="4" fontId="2" fillId="0" borderId="0" xfId="4" applyNumberFormat="1" applyAlignment="1">
      <alignment wrapText="1"/>
    </xf>
    <xf numFmtId="0" fontId="8" fillId="6" borderId="1" xfId="4" applyFont="1" applyFill="1" applyBorder="1" applyAlignment="1">
      <alignment horizontal="center"/>
    </xf>
    <xf numFmtId="4" fontId="8" fillId="6" borderId="1" xfId="4" applyNumberFormat="1" applyFont="1" applyFill="1" applyBorder="1" applyAlignment="1">
      <alignment horizontal="center"/>
    </xf>
    <xf numFmtId="0" fontId="2" fillId="0" borderId="1" xfId="4" applyBorder="1"/>
    <xf numFmtId="0" fontId="3" fillId="7" borderId="1" xfId="4" applyFont="1" applyFill="1" applyBorder="1" applyAlignment="1">
      <alignment horizontal="right"/>
    </xf>
    <xf numFmtId="166" fontId="2" fillId="0" borderId="1" xfId="4" applyNumberFormat="1" applyFont="1" applyFill="1" applyBorder="1" applyAlignment="1">
      <alignment horizontal="right"/>
    </xf>
    <xf numFmtId="166" fontId="2" fillId="0" borderId="1" xfId="4" applyNumberFormat="1" applyFont="1" applyFill="1" applyBorder="1" applyAlignment="1">
      <alignment horizontal="right" vertical="center"/>
    </xf>
    <xf numFmtId="166" fontId="2" fillId="0" borderId="1" xfId="4" applyNumberFormat="1" applyBorder="1"/>
    <xf numFmtId="166" fontId="3" fillId="7" borderId="1" xfId="4" applyNumberFormat="1" applyFont="1" applyFill="1" applyBorder="1" applyAlignment="1">
      <alignment horizontal="right"/>
    </xf>
    <xf numFmtId="0" fontId="11" fillId="0" borderId="0" xfId="0" applyFont="1"/>
    <xf numFmtId="165" fontId="6" fillId="0" borderId="0" xfId="0" applyNumberFormat="1" applyFont="1" applyAlignment="1"/>
    <xf numFmtId="0" fontId="2" fillId="0" borderId="1" xfId="4" applyBorder="1" applyAlignment="1">
      <alignment horizontal="left"/>
    </xf>
    <xf numFmtId="0" fontId="1" fillId="0" borderId="1" xfId="4" applyFont="1" applyBorder="1"/>
    <xf numFmtId="166" fontId="9" fillId="7" borderId="1" xfId="4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37" fontId="5" fillId="2" borderId="1" xfId="0" applyNumberFormat="1" applyFont="1" applyFill="1" applyBorder="1" applyAlignment="1">
      <alignment horizontal="right" wrapText="1"/>
    </xf>
    <xf numFmtId="2" fontId="4" fillId="0" borderId="0" xfId="0" applyNumberFormat="1" applyFont="1"/>
    <xf numFmtId="2" fontId="5" fillId="4" borderId="1" xfId="0" applyNumberFormat="1" applyFont="1" applyFill="1" applyBorder="1" applyAlignment="1">
      <alignment wrapText="1"/>
    </xf>
    <xf numFmtId="0" fontId="15" fillId="4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3" fontId="5" fillId="0" borderId="1" xfId="0" applyNumberFormat="1" applyFont="1" applyBorder="1" applyAlignment="1">
      <alignment wrapText="1"/>
    </xf>
    <xf numFmtId="0" fontId="5" fillId="3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43" fontId="4" fillId="0" borderId="0" xfId="0" applyNumberFormat="1" applyFont="1"/>
    <xf numFmtId="0" fontId="5" fillId="2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4" fillId="0" borderId="0" xfId="0" applyNumberFormat="1" applyFont="1"/>
    <xf numFmtId="165" fontId="5" fillId="3" borderId="1" xfId="0" applyNumberFormat="1" applyFont="1" applyFill="1" applyBorder="1" applyAlignment="1">
      <alignment horizontal="right"/>
    </xf>
    <xf numFmtId="165" fontId="5" fillId="0" borderId="1" xfId="0" applyNumberFormat="1" applyFont="1" applyBorder="1"/>
    <xf numFmtId="165" fontId="5" fillId="3" borderId="1" xfId="3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/>
    </xf>
    <xf numFmtId="165" fontId="5" fillId="2" borderId="1" xfId="3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 vertical="center"/>
    </xf>
    <xf numFmtId="166" fontId="15" fillId="3" borderId="1" xfId="0" applyNumberFormat="1" applyFont="1" applyFill="1" applyBorder="1" applyAlignment="1">
      <alignment horizontal="right"/>
    </xf>
    <xf numFmtId="166" fontId="15" fillId="2" borderId="1" xfId="0" applyNumberFormat="1" applyFont="1" applyFill="1" applyBorder="1" applyAlignment="1">
      <alignment horizontal="right"/>
    </xf>
    <xf numFmtId="166" fontId="15" fillId="2" borderId="1" xfId="1" applyNumberFormat="1" applyFont="1" applyFill="1" applyBorder="1" applyAlignment="1">
      <alignment horizontal="right"/>
    </xf>
    <xf numFmtId="166" fontId="15" fillId="3" borderId="1" xfId="2" applyNumberFormat="1" applyFont="1" applyFill="1" applyBorder="1" applyAlignment="1">
      <alignment horizontal="right"/>
    </xf>
    <xf numFmtId="0" fontId="10" fillId="0" borderId="0" xfId="4" applyFont="1" applyAlignment="1">
      <alignment horizontal="center" wrapText="1"/>
    </xf>
    <xf numFmtId="0" fontId="0" fillId="0" borderId="0" xfId="0" applyAlignment="1"/>
    <xf numFmtId="0" fontId="12" fillId="0" borderId="0" xfId="4" applyFont="1" applyAlignment="1">
      <alignment wrapText="1"/>
    </xf>
    <xf numFmtId="0" fontId="13" fillId="0" borderId="0" xfId="0" applyFont="1" applyAlignment="1"/>
    <xf numFmtId="0" fontId="10" fillId="0" borderId="0" xfId="4" applyFont="1" applyAlignment="1">
      <alignment horizontal="center"/>
    </xf>
    <xf numFmtId="0" fontId="14" fillId="0" borderId="0" xfId="0" applyFont="1" applyAlignment="1">
      <alignment horizontal="left"/>
    </xf>
    <xf numFmtId="43" fontId="1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1" xfId="3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</cellXfs>
  <cellStyles count="7">
    <cellStyle name="Euro" xfId="2"/>
    <cellStyle name="Milliers" xfId="1" builtinId="3"/>
    <cellStyle name="Milliers 2" xfId="5"/>
    <cellStyle name="Normal" xfId="0" builtinId="0"/>
    <cellStyle name="Normal 2" xfId="3"/>
    <cellStyle name="Normal 3" xfId="4"/>
    <cellStyle name="Pourcentage 2" xfId="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0A-4944-BF1D-302F0A1BFD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'2018-Fonctionnement-Dépenses'!$B$8:$B$13</c:f>
              <c:strCache>
                <c:ptCount val="6"/>
                <c:pt idx="0">
                  <c:v>Charges à caractère général</c:v>
                </c:pt>
                <c:pt idx="1">
                  <c:v>Charges de personnel et frais assimilés</c:v>
                </c:pt>
                <c:pt idx="2">
                  <c:v>Atténuations de produits</c:v>
                </c:pt>
                <c:pt idx="3">
                  <c:v>Autres charges de gestion courante</c:v>
                </c:pt>
                <c:pt idx="4">
                  <c:v>Charges financières</c:v>
                </c:pt>
                <c:pt idx="5">
                  <c:v>Charges exceptionnelles</c:v>
                </c:pt>
              </c:strCache>
            </c:strRef>
          </c:cat>
          <c:val>
            <c:numRef>
              <c:f>'2018-Fonctionnement-Dépenses'!$C$8:$C$13</c:f>
              <c:numCache>
                <c:formatCode>#\ ##0\ "€"</c:formatCode>
                <c:ptCount val="6"/>
                <c:pt idx="0">
                  <c:v>1738975.46</c:v>
                </c:pt>
                <c:pt idx="1">
                  <c:v>1755573.47</c:v>
                </c:pt>
                <c:pt idx="2">
                  <c:v>152916</c:v>
                </c:pt>
                <c:pt idx="3">
                  <c:v>431164.56</c:v>
                </c:pt>
                <c:pt idx="4">
                  <c:v>22769.19</c:v>
                </c:pt>
                <c:pt idx="5">
                  <c:v>450069.24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0A-4944-BF1D-302F0A1BF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0.19031602378816573"/>
                  <c:y val="-0.2784628891624867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6D3-4303-A49D-4025EE3B12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D3-4303-A49D-4025EE3B12E7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D3-4303-A49D-4025EE3B12E7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'2018-Fonctionnement - Recettes'!$B$11:$B$17</c:f>
              <c:strCache>
                <c:ptCount val="7"/>
                <c:pt idx="0">
                  <c:v>Atténuations de charges</c:v>
                </c:pt>
                <c:pt idx="1">
                  <c:v>Produits des services, domaine et ventes diverses</c:v>
                </c:pt>
                <c:pt idx="2">
                  <c:v>Impôts et taxes</c:v>
                </c:pt>
                <c:pt idx="3">
                  <c:v>Dotations, subventions et participations</c:v>
                </c:pt>
                <c:pt idx="4">
                  <c:v>Autres produits de gestion courante</c:v>
                </c:pt>
                <c:pt idx="5">
                  <c:v>Produits  financiers</c:v>
                </c:pt>
                <c:pt idx="6">
                  <c:v>Produits exceptionnels </c:v>
                </c:pt>
              </c:strCache>
            </c:strRef>
          </c:cat>
          <c:val>
            <c:numRef>
              <c:f>'2018-Fonctionnement - Recettes'!$C$11:$C$17</c:f>
              <c:numCache>
                <c:formatCode>#\ ##0\ "€"</c:formatCode>
                <c:ptCount val="7"/>
                <c:pt idx="0">
                  <c:v>109109.26</c:v>
                </c:pt>
                <c:pt idx="1">
                  <c:v>523772.17</c:v>
                </c:pt>
                <c:pt idx="2">
                  <c:v>2760070.92</c:v>
                </c:pt>
                <c:pt idx="3">
                  <c:v>1191682.24</c:v>
                </c:pt>
                <c:pt idx="4">
                  <c:v>184203.68</c:v>
                </c:pt>
                <c:pt idx="5">
                  <c:v>15.51</c:v>
                </c:pt>
                <c:pt idx="6">
                  <c:v>30508.09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D3-4303-A49D-4025EE3B1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3</xdr:row>
      <xdr:rowOff>190499</xdr:rowOff>
    </xdr:from>
    <xdr:to>
      <xdr:col>15</xdr:col>
      <xdr:colOff>609600</xdr:colOff>
      <xdr:row>19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E76B2C33-7F01-4BBB-BDCD-81B0020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0</xdr:rowOff>
    </xdr:from>
    <xdr:to>
      <xdr:col>13</xdr:col>
      <xdr:colOff>685800</xdr:colOff>
      <xdr:row>25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53F7AAF1-74C3-4583-A0C7-DECEBB942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%20Ch&#226;teau%20d'Ol&#233;ron\Le%20Ch&#226;teau%20d'Ol&#233;ron\FINANCES\BUDGETS\BUDGET%202019\DOB%202019\Op&#233;ration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%20Ch&#226;teau%20d'Ol&#233;ron\Le%20Ch&#226;teau%20d'Ol&#233;ron\FINANCES\BUDGET%202019\DOB%202019\Op&#233;rations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%20Ch&#226;teau%20d'Ol&#233;ron\Le%20Ch&#226;teau%20d'Ol&#233;ron\FINANCES\DOB%202018\Op&#233;rations%202018%20avec%20recensement%20comp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indiv"/>
      <sheetName val="MONUMENTS ET EDIFICES 1029"/>
      <sheetName val="SALLE SPECT 1030"/>
      <sheetName val="BATIMENTS COMx 1031"/>
      <sheetName val="VOIRIE ET RESEAUX 1032"/>
      <sheetName val="EQUIPEMENT SPORTIF 1033"/>
      <sheetName val="Equipement mobilier 1034"/>
      <sheetName val="écoles 1035"/>
      <sheetName val="caserne1036"/>
      <sheetName val=" voirie intra-muros 1037"/>
      <sheetName val="Maison de santé 1038"/>
      <sheetName val="T.R"/>
      <sheetName val="Récap 31-12"/>
      <sheetName val="Hypothèse de budget équilibré"/>
    </sheetNames>
    <sheetDataSet>
      <sheetData sheetId="0">
        <row r="5">
          <cell r="E5">
            <v>9200</v>
          </cell>
        </row>
        <row r="10">
          <cell r="E10">
            <v>3005.01</v>
          </cell>
        </row>
        <row r="13">
          <cell r="E13">
            <v>46805</v>
          </cell>
        </row>
        <row r="14">
          <cell r="E14">
            <v>3875</v>
          </cell>
        </row>
        <row r="27">
          <cell r="E27">
            <v>190185</v>
          </cell>
        </row>
      </sheetData>
      <sheetData sheetId="1">
        <row r="16">
          <cell r="E16">
            <v>625091</v>
          </cell>
        </row>
      </sheetData>
      <sheetData sheetId="2"/>
      <sheetData sheetId="3"/>
      <sheetData sheetId="4">
        <row r="26">
          <cell r="E26">
            <v>87234</v>
          </cell>
        </row>
      </sheetData>
      <sheetData sheetId="5"/>
      <sheetData sheetId="6"/>
      <sheetData sheetId="7">
        <row r="14">
          <cell r="E14">
            <v>59693</v>
          </cell>
        </row>
      </sheetData>
      <sheetData sheetId="8"/>
      <sheetData sheetId="9">
        <row r="28">
          <cell r="E28">
            <v>2313619.0099999998</v>
          </cell>
        </row>
      </sheetData>
      <sheetData sheetId="10">
        <row r="19">
          <cell r="E19">
            <v>718114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indiv"/>
      <sheetName val="MONUMENTS ET EDIFICES 1029"/>
      <sheetName val="SALLE SPECT 1030"/>
      <sheetName val="BATIMENTS COMx 1031"/>
      <sheetName val="VOIRIE ET RESEAUX 1032"/>
      <sheetName val="EQUIPEMENT SPORTIF 1033"/>
      <sheetName val="Equipement mobilier 1034"/>
      <sheetName val="écoles 1035"/>
      <sheetName val="caserne1036"/>
      <sheetName val=" voirie intra-muros 1037"/>
      <sheetName val="Maison de santé 1038"/>
      <sheetName val="T.R"/>
      <sheetName val="Récap 31-12"/>
      <sheetName val="Hypothèse de budget équilibré"/>
    </sheetNames>
    <sheetDataSet>
      <sheetData sheetId="0" refreshError="1"/>
      <sheetData sheetId="1" refreshError="1"/>
      <sheetData sheetId="2" refreshError="1"/>
      <sheetData sheetId="3" refreshError="1">
        <row r="17">
          <cell r="E17">
            <v>20840</v>
          </cell>
        </row>
        <row r="27">
          <cell r="E27">
            <v>62440</v>
          </cell>
        </row>
      </sheetData>
      <sheetData sheetId="4" refreshError="1"/>
      <sheetData sheetId="5" refreshError="1">
        <row r="9">
          <cell r="E9">
            <v>0</v>
          </cell>
        </row>
        <row r="19">
          <cell r="E19">
            <v>16820</v>
          </cell>
        </row>
      </sheetData>
      <sheetData sheetId="6" refreshError="1">
        <row r="21">
          <cell r="E21">
            <v>121213</v>
          </cell>
        </row>
        <row r="26">
          <cell r="E26">
            <v>0</v>
          </cell>
        </row>
      </sheetData>
      <sheetData sheetId="7" refreshError="1">
        <row r="14">
          <cell r="E14">
            <v>59692.91</v>
          </cell>
        </row>
        <row r="23">
          <cell r="E23">
            <v>20500</v>
          </cell>
        </row>
      </sheetData>
      <sheetData sheetId="8" refreshError="1">
        <row r="8">
          <cell r="E8">
            <v>0</v>
          </cell>
        </row>
        <row r="16">
          <cell r="E16">
            <v>513547.39999999997</v>
          </cell>
        </row>
      </sheetData>
      <sheetData sheetId="9" refreshError="1">
        <row r="15">
          <cell r="E15">
            <v>2272082.02</v>
          </cell>
        </row>
      </sheetData>
      <sheetData sheetId="10" refreshError="1">
        <row r="12">
          <cell r="E12">
            <v>806946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indiv"/>
      <sheetName val="MONUMENTS ET EDIFICES 1029"/>
      <sheetName val="SALLE SPECT 1030"/>
      <sheetName val="BATIMENTS COMx 1031"/>
      <sheetName val="VOIRIE ET RESEAUX 1032"/>
      <sheetName val="EQUIPEMENT SPORTIF 1033"/>
      <sheetName val="Equipement mobilier 1034"/>
      <sheetName val="écoles 1035"/>
      <sheetName val="caserne1036"/>
      <sheetName val=" voirie intra-muros 1037"/>
      <sheetName val="T.R"/>
      <sheetName val="Récap 31-12"/>
    </sheetNames>
    <sheetDataSet>
      <sheetData sheetId="0">
        <row r="32">
          <cell r="E32">
            <v>100000</v>
          </cell>
        </row>
        <row r="47">
          <cell r="E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sqref="A1:D1"/>
    </sheetView>
  </sheetViews>
  <sheetFormatPr baseColWidth="10" defaultRowHeight="15" x14ac:dyDescent="0.25"/>
  <cols>
    <col min="1" max="1" width="6" style="11" bestFit="1" customWidth="1"/>
    <col min="2" max="2" width="27.42578125" style="11" customWidth="1"/>
    <col min="3" max="3" width="12.85546875" style="11" bestFit="1" customWidth="1"/>
    <col min="4" max="16384" width="11.42578125" style="6"/>
  </cols>
  <sheetData>
    <row r="1" spans="1:4" ht="15" customHeight="1" x14ac:dyDescent="0.25">
      <c r="A1" s="60" t="s">
        <v>62</v>
      </c>
      <c r="B1" s="61"/>
      <c r="C1" s="61"/>
      <c r="D1" s="61"/>
    </row>
    <row r="3" spans="1:4" ht="15.75" x14ac:dyDescent="0.25">
      <c r="A3" s="58" t="s">
        <v>61</v>
      </c>
      <c r="B3" s="58"/>
      <c r="C3" s="58"/>
      <c r="D3" s="59"/>
    </row>
    <row r="7" spans="1:4" x14ac:dyDescent="0.25">
      <c r="A7" s="7" t="s">
        <v>28</v>
      </c>
      <c r="B7" s="7" t="s">
        <v>29</v>
      </c>
      <c r="C7" s="8" t="s">
        <v>52</v>
      </c>
    </row>
    <row r="8" spans="1:4" x14ac:dyDescent="0.25">
      <c r="A8" s="9" t="s">
        <v>30</v>
      </c>
      <c r="B8" s="9" t="s">
        <v>31</v>
      </c>
      <c r="C8" s="18">
        <v>1738975.46</v>
      </c>
    </row>
    <row r="9" spans="1:4" ht="30" x14ac:dyDescent="0.25">
      <c r="A9" s="9" t="s">
        <v>32</v>
      </c>
      <c r="B9" s="9" t="s">
        <v>33</v>
      </c>
      <c r="C9" s="19">
        <v>1755573.47</v>
      </c>
    </row>
    <row r="10" spans="1:4" x14ac:dyDescent="0.25">
      <c r="A10" s="9" t="s">
        <v>34</v>
      </c>
      <c r="B10" s="9" t="s">
        <v>35</v>
      </c>
      <c r="C10" s="18">
        <v>152916</v>
      </c>
    </row>
    <row r="11" spans="1:4" ht="30" x14ac:dyDescent="0.25">
      <c r="A11" s="9" t="s">
        <v>36</v>
      </c>
      <c r="B11" s="9" t="s">
        <v>37</v>
      </c>
      <c r="C11" s="19">
        <v>431164.56</v>
      </c>
    </row>
    <row r="12" spans="1:4" x14ac:dyDescent="0.25">
      <c r="A12" s="9" t="s">
        <v>38</v>
      </c>
      <c r="B12" s="9" t="s">
        <v>39</v>
      </c>
      <c r="C12" s="18">
        <v>22769.19</v>
      </c>
    </row>
    <row r="13" spans="1:4" x14ac:dyDescent="0.25">
      <c r="A13" s="9" t="s">
        <v>40</v>
      </c>
      <c r="B13" s="9" t="s">
        <v>41</v>
      </c>
      <c r="C13" s="18">
        <v>450069.24</v>
      </c>
    </row>
    <row r="14" spans="1:4" x14ac:dyDescent="0.25">
      <c r="A14" s="10"/>
      <c r="B14" s="10" t="s">
        <v>58</v>
      </c>
      <c r="C14" s="26">
        <f>SUM(C8:C13)</f>
        <v>4551467.92</v>
      </c>
    </row>
    <row r="20" spans="3:5" x14ac:dyDescent="0.25">
      <c r="E20" s="12"/>
    </row>
    <row r="21" spans="3:5" x14ac:dyDescent="0.25">
      <c r="E21" s="12"/>
    </row>
    <row r="22" spans="3:5" x14ac:dyDescent="0.25">
      <c r="C22" s="13"/>
    </row>
    <row r="23" spans="3:5" x14ac:dyDescent="0.25">
      <c r="C23" s="13"/>
    </row>
  </sheetData>
  <mergeCells count="2">
    <mergeCell ref="A3:D3"/>
    <mergeCell ref="A1:D1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4" sqref="A4:C4"/>
    </sheetView>
  </sheetViews>
  <sheetFormatPr baseColWidth="10" defaultRowHeight="15" x14ac:dyDescent="0.25"/>
  <cols>
    <col min="1" max="1" width="6" style="6" bestFit="1" customWidth="1"/>
    <col min="2" max="2" width="45.85546875" style="6" bestFit="1" customWidth="1"/>
    <col min="3" max="3" width="12.85546875" style="6" bestFit="1" customWidth="1"/>
    <col min="4" max="16384" width="11.42578125" style="6"/>
  </cols>
  <sheetData>
    <row r="1" spans="1:6" ht="15" customHeight="1" x14ac:dyDescent="0.25">
      <c r="A1" s="60" t="s">
        <v>62</v>
      </c>
      <c r="B1" s="61"/>
      <c r="C1" s="61"/>
      <c r="D1" s="61"/>
    </row>
    <row r="4" spans="1:6" ht="15.75" x14ac:dyDescent="0.25">
      <c r="A4" s="62" t="s">
        <v>60</v>
      </c>
      <c r="B4" s="62"/>
      <c r="C4" s="62"/>
    </row>
    <row r="6" spans="1:6" x14ac:dyDescent="0.25">
      <c r="F6" s="12"/>
    </row>
    <row r="10" spans="1:6" x14ac:dyDescent="0.25">
      <c r="A10" s="14" t="s">
        <v>28</v>
      </c>
      <c r="B10" s="14" t="s">
        <v>29</v>
      </c>
      <c r="C10" s="15" t="s">
        <v>53</v>
      </c>
    </row>
    <row r="11" spans="1:6" x14ac:dyDescent="0.25">
      <c r="A11" s="16" t="s">
        <v>42</v>
      </c>
      <c r="B11" s="16" t="s">
        <v>43</v>
      </c>
      <c r="C11" s="18">
        <v>109109.26</v>
      </c>
    </row>
    <row r="12" spans="1:6" x14ac:dyDescent="0.25">
      <c r="A12" s="16" t="s">
        <v>44</v>
      </c>
      <c r="B12" s="16" t="s">
        <v>45</v>
      </c>
      <c r="C12" s="19">
        <v>523772.17</v>
      </c>
    </row>
    <row r="13" spans="1:6" x14ac:dyDescent="0.25">
      <c r="A13" s="16" t="s">
        <v>46</v>
      </c>
      <c r="B13" s="16" t="s">
        <v>47</v>
      </c>
      <c r="C13" s="18">
        <v>2760070.92</v>
      </c>
    </row>
    <row r="14" spans="1:6" x14ac:dyDescent="0.25">
      <c r="A14" s="16" t="s">
        <v>48</v>
      </c>
      <c r="B14" s="16" t="s">
        <v>49</v>
      </c>
      <c r="C14" s="19">
        <v>1191682.24</v>
      </c>
    </row>
    <row r="15" spans="1:6" x14ac:dyDescent="0.25">
      <c r="A15" s="16" t="s">
        <v>50</v>
      </c>
      <c r="B15" s="16" t="s">
        <v>51</v>
      </c>
      <c r="C15" s="19">
        <v>184203.68</v>
      </c>
    </row>
    <row r="16" spans="1:6" x14ac:dyDescent="0.25">
      <c r="A16" s="24">
        <v>76</v>
      </c>
      <c r="B16" s="25" t="s">
        <v>56</v>
      </c>
      <c r="C16" s="18">
        <v>15.51</v>
      </c>
    </row>
    <row r="17" spans="1:5" x14ac:dyDescent="0.25">
      <c r="A17" s="24">
        <v>77</v>
      </c>
      <c r="B17" s="25" t="s">
        <v>57</v>
      </c>
      <c r="C17" s="20">
        <v>30508.09</v>
      </c>
    </row>
    <row r="18" spans="1:5" x14ac:dyDescent="0.25">
      <c r="A18" s="17"/>
      <c r="B18" s="17" t="s">
        <v>59</v>
      </c>
      <c r="C18" s="21">
        <f>SUM(C11:C17)</f>
        <v>4799361.8699999992</v>
      </c>
    </row>
    <row r="22" spans="1:5" x14ac:dyDescent="0.25">
      <c r="E22" s="12"/>
    </row>
    <row r="23" spans="1:5" x14ac:dyDescent="0.25">
      <c r="E23" s="12"/>
    </row>
    <row r="24" spans="1:5" x14ac:dyDescent="0.25">
      <c r="E24" s="12"/>
    </row>
    <row r="25" spans="1:5" x14ac:dyDescent="0.25">
      <c r="E25" s="12"/>
    </row>
    <row r="26" spans="1:5" x14ac:dyDescent="0.25">
      <c r="E26" s="12"/>
    </row>
    <row r="27" spans="1:5" x14ac:dyDescent="0.25">
      <c r="E27" s="12"/>
    </row>
  </sheetData>
  <mergeCells count="2">
    <mergeCell ref="A1:D1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zoomScaleNormal="100" zoomScaleSheetLayoutView="50" workbookViewId="0">
      <selection activeCell="A4" sqref="A4"/>
    </sheetView>
  </sheetViews>
  <sheetFormatPr baseColWidth="10" defaultRowHeight="15" x14ac:dyDescent="0.25"/>
  <cols>
    <col min="1" max="1" width="69.5703125" style="3" customWidth="1"/>
    <col min="2" max="2" width="26" style="5" customWidth="1"/>
    <col min="3" max="3" width="23.42578125" style="4" customWidth="1"/>
    <col min="4" max="4" width="18.85546875" style="5" bestFit="1" customWidth="1"/>
    <col min="5" max="5" width="14.42578125" bestFit="1" customWidth="1"/>
    <col min="6" max="7" width="11.7109375" bestFit="1" customWidth="1"/>
  </cols>
  <sheetData>
    <row r="2" spans="1:6" x14ac:dyDescent="0.25">
      <c r="A2" s="63" t="s">
        <v>64</v>
      </c>
      <c r="B2" s="63"/>
      <c r="C2" s="63"/>
    </row>
    <row r="3" spans="1:6" x14ac:dyDescent="0.25">
      <c r="A3" s="44"/>
      <c r="B3" s="44"/>
      <c r="C3" s="44"/>
    </row>
    <row r="4" spans="1:6" x14ac:dyDescent="0.25">
      <c r="A4" s="45" t="s">
        <v>63</v>
      </c>
      <c r="B4" s="44"/>
      <c r="C4" s="44"/>
    </row>
    <row r="6" spans="1:6" s="2" customFormat="1" ht="50.25" customHeight="1" x14ac:dyDescent="0.2">
      <c r="A6" s="27" t="s">
        <v>13</v>
      </c>
      <c r="B6" s="28" t="s">
        <v>54</v>
      </c>
      <c r="C6" s="64" t="s">
        <v>55</v>
      </c>
      <c r="D6" s="65"/>
    </row>
    <row r="7" spans="1:6" s="2" customFormat="1" ht="25.5" x14ac:dyDescent="0.2">
      <c r="A7" s="29" t="s">
        <v>23</v>
      </c>
      <c r="B7" s="47">
        <f>[1]Nonindiv!$E$5+[1]Nonindiv!$E$10+[1]Nonindiv!$E$13+[1]Nonindiv!$E$14</f>
        <v>62885.01</v>
      </c>
      <c r="C7" s="30" t="s">
        <v>65</v>
      </c>
      <c r="D7" s="51">
        <f>[1]Nonindiv!$E$27</f>
        <v>190185</v>
      </c>
    </row>
    <row r="8" spans="1:6" s="2" customFormat="1" ht="12.75" x14ac:dyDescent="0.2">
      <c r="A8" s="29" t="s">
        <v>14</v>
      </c>
      <c r="B8" s="47">
        <f>'[1]MONUMENTS ET EDIFICES 1029'!$E$16</f>
        <v>625091</v>
      </c>
      <c r="C8" s="30" t="s">
        <v>26</v>
      </c>
      <c r="D8" s="51">
        <f>215097+466309.13</f>
        <v>681406.13</v>
      </c>
      <c r="E8" s="31"/>
    </row>
    <row r="9" spans="1:6" s="2" customFormat="1" ht="12.75" x14ac:dyDescent="0.2">
      <c r="A9" s="29" t="s">
        <v>15</v>
      </c>
      <c r="B9" s="47">
        <f>'[2]BATIMENTS COMx 1031'!E17</f>
        <v>20840</v>
      </c>
      <c r="C9" s="30" t="s">
        <v>26</v>
      </c>
      <c r="D9" s="51">
        <f>'[2]BATIMENTS COMx 1031'!E27</f>
        <v>62440</v>
      </c>
      <c r="E9" s="31"/>
    </row>
    <row r="10" spans="1:6" s="2" customFormat="1" ht="12.75" x14ac:dyDescent="0.2">
      <c r="A10" s="29" t="s">
        <v>16</v>
      </c>
      <c r="B10" s="47">
        <v>751566</v>
      </c>
      <c r="C10" s="30" t="s">
        <v>26</v>
      </c>
      <c r="D10" s="51">
        <f>'[1]VOIRIE ET RESEAUX 1032'!$E$26</f>
        <v>87234</v>
      </c>
      <c r="E10" s="31"/>
    </row>
    <row r="11" spans="1:6" s="2" customFormat="1" ht="12.75" x14ac:dyDescent="0.2">
      <c r="A11" s="29" t="s">
        <v>17</v>
      </c>
      <c r="B11" s="47">
        <f>'[2]EQUIPEMENT SPORTIF 1033'!E9</f>
        <v>0</v>
      </c>
      <c r="C11" s="30" t="s">
        <v>26</v>
      </c>
      <c r="D11" s="51">
        <f>'[2]EQUIPEMENT SPORTIF 1033'!E19</f>
        <v>16820</v>
      </c>
    </row>
    <row r="12" spans="1:6" s="2" customFormat="1" ht="12.75" x14ac:dyDescent="0.2">
      <c r="A12" s="32" t="s">
        <v>18</v>
      </c>
      <c r="B12" s="47">
        <f>'[2]Equipement mobilier 1034'!E21</f>
        <v>121213</v>
      </c>
      <c r="C12" s="30" t="s">
        <v>26</v>
      </c>
      <c r="D12" s="51">
        <f>'[2]Equipement mobilier 1034'!E26</f>
        <v>0</v>
      </c>
      <c r="F12" s="46"/>
    </row>
    <row r="13" spans="1:6" s="2" customFormat="1" ht="12.75" x14ac:dyDescent="0.2">
      <c r="A13" s="29" t="s">
        <v>19</v>
      </c>
      <c r="B13" s="47">
        <f>'[1]écoles 1035'!$E$14</f>
        <v>59693</v>
      </c>
      <c r="C13" s="30" t="s">
        <v>26</v>
      </c>
      <c r="D13" s="51">
        <f>'[2]écoles 1035'!E23</f>
        <v>20500</v>
      </c>
    </row>
    <row r="14" spans="1:6" s="2" customFormat="1" ht="12.75" x14ac:dyDescent="0.2">
      <c r="A14" s="29" t="s">
        <v>20</v>
      </c>
      <c r="B14" s="47">
        <f>[2]caserne1036!E8</f>
        <v>0</v>
      </c>
      <c r="C14" s="30" t="s">
        <v>26</v>
      </c>
      <c r="D14" s="51">
        <f>[2]caserne1036!E16</f>
        <v>513547.39999999997</v>
      </c>
      <c r="F14" s="46"/>
    </row>
    <row r="15" spans="1:6" s="2" customFormat="1" ht="12.75" x14ac:dyDescent="0.2">
      <c r="A15" s="29" t="s">
        <v>21</v>
      </c>
      <c r="B15" s="47">
        <f>'[2] voirie intra-muros 1037'!E15</f>
        <v>2272082.02</v>
      </c>
      <c r="C15" s="30" t="s">
        <v>27</v>
      </c>
      <c r="D15" s="51">
        <f>'[1] voirie intra-muros 1037'!$E$28</f>
        <v>2313619.0099999998</v>
      </c>
    </row>
    <row r="16" spans="1:6" s="2" customFormat="1" ht="12.75" x14ac:dyDescent="0.2">
      <c r="A16" s="29" t="s">
        <v>22</v>
      </c>
      <c r="B16" s="47">
        <f>'[2]Maison de santé 1038'!E12</f>
        <v>806946</v>
      </c>
      <c r="C16" s="30" t="s">
        <v>27</v>
      </c>
      <c r="D16" s="51">
        <f>'[1]Maison de santé 1038'!$E$19</f>
        <v>718114</v>
      </c>
    </row>
    <row r="17" spans="1:7" s="2" customFormat="1" ht="12.75" x14ac:dyDescent="0.2">
      <c r="A17" s="33" t="s">
        <v>11</v>
      </c>
      <c r="B17" s="54">
        <f>SUM(B7:B16)</f>
        <v>4720316.03</v>
      </c>
      <c r="C17" s="30" t="s">
        <v>26</v>
      </c>
      <c r="D17" s="55">
        <f>SUM(D7:D16)</f>
        <v>4603865.5399999991</v>
      </c>
      <c r="F17" s="46"/>
      <c r="G17" s="46"/>
    </row>
    <row r="18" spans="1:7" s="2" customFormat="1" ht="12.75" x14ac:dyDescent="0.2">
      <c r="A18" s="34"/>
      <c r="B18" s="48"/>
      <c r="C18" s="35"/>
      <c r="D18" s="48"/>
      <c r="F18" s="46"/>
      <c r="G18" s="46"/>
    </row>
    <row r="19" spans="1:7" s="2" customFormat="1" ht="25.5" x14ac:dyDescent="0.2">
      <c r="A19" s="36" t="s">
        <v>10</v>
      </c>
      <c r="B19" s="49">
        <v>215849</v>
      </c>
      <c r="C19" s="37" t="s">
        <v>9</v>
      </c>
      <c r="D19" s="52">
        <f>140000+50000</f>
        <v>190000</v>
      </c>
    </row>
    <row r="20" spans="1:7" s="2" customFormat="1" ht="45.75" customHeight="1" x14ac:dyDescent="0.2">
      <c r="A20" s="36" t="s">
        <v>8</v>
      </c>
      <c r="B20" s="49">
        <v>200000</v>
      </c>
      <c r="C20" s="37" t="s">
        <v>7</v>
      </c>
      <c r="D20" s="52">
        <v>267902.5</v>
      </c>
      <c r="E20" s="38"/>
    </row>
    <row r="21" spans="1:7" s="2" customFormat="1" ht="12.75" x14ac:dyDescent="0.2">
      <c r="A21" s="66" t="s">
        <v>6</v>
      </c>
      <c r="B21" s="68">
        <v>150000</v>
      </c>
      <c r="C21" s="37" t="s">
        <v>5</v>
      </c>
      <c r="D21" s="52">
        <f>[3]Nonindiv!$E$47</f>
        <v>0</v>
      </c>
    </row>
    <row r="22" spans="1:7" s="2" customFormat="1" ht="28.5" customHeight="1" x14ac:dyDescent="0.2">
      <c r="A22" s="67"/>
      <c r="B22" s="69"/>
      <c r="C22" s="39" t="s">
        <v>4</v>
      </c>
      <c r="D22" s="52">
        <v>550105</v>
      </c>
    </row>
    <row r="23" spans="1:7" s="2" customFormat="1" ht="27" customHeight="1" x14ac:dyDescent="0.2">
      <c r="A23" s="36" t="s">
        <v>3</v>
      </c>
      <c r="B23" s="49">
        <v>642936.43999999994</v>
      </c>
      <c r="C23" s="39" t="s">
        <v>2</v>
      </c>
      <c r="D23" s="52">
        <v>317228.43</v>
      </c>
    </row>
    <row r="24" spans="1:7" s="2" customFormat="1" ht="48.75" customHeight="1" x14ac:dyDescent="0.2">
      <c r="A24" s="40" t="s">
        <v>24</v>
      </c>
      <c r="B24" s="50">
        <v>83000</v>
      </c>
      <c r="C24" s="41" t="s">
        <v>25</v>
      </c>
      <c r="D24" s="53">
        <v>83000</v>
      </c>
      <c r="F24" s="46"/>
    </row>
    <row r="25" spans="1:7" s="2" customFormat="1" ht="31.5" customHeight="1" x14ac:dyDescent="0.2">
      <c r="A25" s="42" t="s">
        <v>1</v>
      </c>
      <c r="B25" s="57">
        <f>SUM(B17:B24)</f>
        <v>6012101.4700000007</v>
      </c>
      <c r="C25" s="43" t="s">
        <v>0</v>
      </c>
      <c r="D25" s="56">
        <f>SUM(D17:D24)</f>
        <v>6012101.4699999988</v>
      </c>
      <c r="F25" s="46"/>
    </row>
    <row r="27" spans="1:7" x14ac:dyDescent="0.25">
      <c r="A27" s="22" t="s">
        <v>12</v>
      </c>
    </row>
    <row r="37" spans="1:4" s="1" customFormat="1" x14ac:dyDescent="0.25">
      <c r="A37" s="4"/>
      <c r="B37" s="5"/>
      <c r="C37" s="4"/>
      <c r="D37" s="23"/>
    </row>
  </sheetData>
  <mergeCells count="4">
    <mergeCell ref="A2:C2"/>
    <mergeCell ref="C6:D6"/>
    <mergeCell ref="A21:A22"/>
    <mergeCell ref="B21:B22"/>
  </mergeCells>
  <pageMargins left="0" right="0" top="0.28000000000000003" bottom="0.32" header="0.26" footer="0.2800000000000000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2018-Fonctionnement-Dépenses</vt:lpstr>
      <vt:lpstr>2018-Fonctionnement - Recettes</vt:lpstr>
      <vt:lpstr>2019- Investissement - DR</vt:lpstr>
      <vt:lpstr>'2019- Investissement - DR'!Zone_d_impression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Camille Le Ribault</cp:lastModifiedBy>
  <dcterms:created xsi:type="dcterms:W3CDTF">2019-04-26T10:50:07Z</dcterms:created>
  <dcterms:modified xsi:type="dcterms:W3CDTF">2019-05-20T15:07:52Z</dcterms:modified>
</cp:coreProperties>
</file>